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WP5D2GGIuFRB8yyChHMfYvCP1zGM+u5gFUgk+cit1M0="/>
    </ext>
  </extLst>
</workbook>
</file>

<file path=xl/sharedStrings.xml><?xml version="1.0" encoding="utf-8"?>
<sst xmlns="http://schemas.openxmlformats.org/spreadsheetml/2006/main" count="234" uniqueCount="123">
  <si>
    <t>IC E.Fermi - Carvico</t>
  </si>
  <si>
    <t>Ripartizione Fondo d'Istituto Personale ATA A.S. 2023-24</t>
  </si>
  <si>
    <t>FONDO PERSONALE ATA</t>
  </si>
  <si>
    <t>LORDO DIPENDENTE</t>
  </si>
  <si>
    <t>Ore n.</t>
  </si>
  <si>
    <t>Corrispondenti a</t>
  </si>
  <si>
    <t>Assistenti Amministrativi/Assistente tecnico</t>
  </si>
  <si>
    <t>/15,95 euro/ora</t>
  </si>
  <si>
    <t>Collaboratori Scolastici</t>
  </si>
  <si>
    <t>/13,75 euro/ora</t>
  </si>
  <si>
    <t>resto</t>
  </si>
  <si>
    <t>QUOTA DA RESTITUZIONE INDENNITA' DI DIREZIONE DSGA A.S. 2022/23</t>
  </si>
  <si>
    <t>INCARICHI SPECIFICI PERSONALE ATA</t>
  </si>
  <si>
    <t>VALORIZZAZIONE PERSONALE ATA</t>
  </si>
  <si>
    <t>1. ASSISTENTI AMMNISTRATIVI  ASSISTENTE TECNICO</t>
  </si>
  <si>
    <t>1.1 Attività aggiuntive FIS</t>
  </si>
  <si>
    <t>1.2</t>
  </si>
  <si>
    <t>Incarico  specifico</t>
  </si>
  <si>
    <t>A</t>
  </si>
  <si>
    <t>Adempimenti connessi alla gestione dei fascicoli dei dipendenti su SIDI</t>
  </si>
  <si>
    <t>a. Gestione fascicoli digitali alunni (all'interno del Sistema di gestione documentale);</t>
  </si>
  <si>
    <t>B</t>
  </si>
  <si>
    <t>Supporto DSGA e DS gestione piattaforma Passweb – adempimenti verifica posizioni contributive e in materia di TFR/TFS di competenza delle istituzioni scolastiche.</t>
  </si>
  <si>
    <t>b. Adempimenti connessi al fascicolo elettronico dello studente su SIDI;</t>
  </si>
  <si>
    <t>C</t>
  </si>
  <si>
    <t>Monitoraggio e verifiche ore straordinario del personale ATA attraverso apposita piattaforma</t>
  </si>
  <si>
    <t>c. Configurazione e utilizzo del sistema PagoInRete;</t>
  </si>
  <si>
    <t>D</t>
  </si>
  <si>
    <t>Adempimenti connessi agli obblighi di trasparenza e anticorruzione</t>
  </si>
  <si>
    <t>d. Gestione posizioni previdenziali dei dipendenti</t>
  </si>
  <si>
    <t>E</t>
  </si>
  <si>
    <t>Gestione, produzione ed archiviazione delle pagelle digitali.</t>
  </si>
  <si>
    <t>e. Sistema di gestione documentale;</t>
  </si>
  <si>
    <t>F</t>
  </si>
  <si>
    <t>Responsabile informatico di segreteria</t>
  </si>
  <si>
    <t>f. Sistema di gestione documentale (vicario del responsabile del servizio di gestione documentale);</t>
  </si>
  <si>
    <t>G</t>
  </si>
  <si>
    <t>Referente Adempimenti connessi alla verifica e all’acquisizione di certificazioni in materia di Controlli ai sensi del codice degli appalti</t>
  </si>
  <si>
    <t>g. Sostituzione colleghi assenti;</t>
  </si>
  <si>
    <t>H</t>
  </si>
  <si>
    <t>Verifica degli adempimenti in materia di trattamento dati personali e controllo della conformità degli atti pubblicati;</t>
  </si>
  <si>
    <t>h. Attività operativa di coordinamento dell'area didattica;</t>
  </si>
  <si>
    <t>i. Attività operativa di coordinamento dell'area personale.</t>
  </si>
  <si>
    <t>l. attività di intensificazione per espletamento servizio su sei plessi</t>
  </si>
  <si>
    <t>TAVOLA DI RIPARTIZIONE ATTIVITA' AGGIUNTIVE E INCARICHI SPECIFICI ASSISTENTI AMMINISTRATIVI/ASSISTENTE TECNICO</t>
  </si>
  <si>
    <t>COGNOME E NOME</t>
  </si>
  <si>
    <t>QUALIFICA</t>
  </si>
  <si>
    <t>MOTIVAZIONE</t>
  </si>
  <si>
    <t>Ore FIS</t>
  </si>
  <si>
    <t>Motivazione Inc.</t>
  </si>
  <si>
    <t>Ore Inc.Spec.</t>
  </si>
  <si>
    <t>TOTALE ORE</t>
  </si>
  <si>
    <t>VALORIZZAZIONE</t>
  </si>
  <si>
    <t>importo orario</t>
  </si>
  <si>
    <t>TOTALE</t>
  </si>
  <si>
    <t>AA1</t>
  </si>
  <si>
    <t>Tempo pieno (FULL TIME)</t>
  </si>
  <si>
    <t>d/e/g</t>
  </si>
  <si>
    <t>A/B/C</t>
  </si>
  <si>
    <t>AA2</t>
  </si>
  <si>
    <t>d/e/g/i</t>
  </si>
  <si>
    <t>A/B</t>
  </si>
  <si>
    <t>AA3</t>
  </si>
  <si>
    <t>a/b/g/h</t>
  </si>
  <si>
    <t>AA4</t>
  </si>
  <si>
    <t>c/f/g</t>
  </si>
  <si>
    <t>D/F/G/H</t>
  </si>
  <si>
    <t>AA5</t>
  </si>
  <si>
    <t>AT</t>
  </si>
  <si>
    <t>Tempo determinato (PART TIME)</t>
  </si>
  <si>
    <t>i</t>
  </si>
  <si>
    <t>Se retribuite extra MOF la quota resta assegnata al personale amministrativo</t>
  </si>
  <si>
    <t>TOTALI</t>
  </si>
  <si>
    <t>Ore disponibili:</t>
  </si>
  <si>
    <t>2. COLLABORATORI SCOLASTICI</t>
  </si>
  <si>
    <t xml:space="preserve">2.1 Attività aggiuntive FIS </t>
  </si>
  <si>
    <t>2.2</t>
  </si>
  <si>
    <t>2.3</t>
  </si>
  <si>
    <t>Valorizzazione</t>
  </si>
  <si>
    <t>a) Compensazione incarichi specifici per personale del profilo di collaboratore scolastico non in possesso dell’art.7 CCNL Scuola 2004/2005</t>
  </si>
  <si>
    <t>b) Per i collaboratori scolastici che prestano servizio nella sede centrale (primaria di Carvico)</t>
  </si>
  <si>
    <t>Assistenza alunni DVA</t>
  </si>
  <si>
    <t>1.Supporto gestione magazzino</t>
  </si>
  <si>
    <t>-</t>
  </si>
  <si>
    <t>Intensificazione per il servizio di centralino;</t>
  </si>
  <si>
    <t>2.Esecuzione di lavori di piccola manutenzione</t>
  </si>
  <si>
    <t>Intensificazione per le attività di portierato (accoglienza degli utenti esterni, del personale in occasione delle riunioni del collegio docenti o di altri organi);</t>
  </si>
  <si>
    <t>3.Supporto pratico all'uso delle attrezzature</t>
  </si>
  <si>
    <t>Intensificazione per il supporto alla segreteria per i servizi esterni (come ad esempio per il servizio postale)</t>
  </si>
  <si>
    <t>4.Supporto attività smistamento fascicoli</t>
  </si>
  <si>
    <t>c) Intensificazione per disponibilità a sostituzioni (con particolare riferimento ai lavori di pulizia);</t>
  </si>
  <si>
    <t>TAVOLA DI RIPARTIZIONE ATTIVITA' AGGIUNTIVE E INCARICHI SPECIFICI COLLABORATORI SCOLASTICI</t>
  </si>
  <si>
    <t>b) Intensificazione per i collaboratori scolastici che prestano servizio nella sede centrale (primaria di Carvico)</t>
  </si>
  <si>
    <t>tot ore</t>
  </si>
  <si>
    <t>Criteri valorizz.</t>
  </si>
  <si>
    <t>Ore Valorizzazione</t>
  </si>
  <si>
    <t>CS1</t>
  </si>
  <si>
    <t>Tempo indeterminato full time</t>
  </si>
  <si>
    <t>CS2</t>
  </si>
  <si>
    <t>CS</t>
  </si>
  <si>
    <t>P.T. 30 ore settimanali</t>
  </si>
  <si>
    <t>CS4</t>
  </si>
  <si>
    <t>CS5</t>
  </si>
  <si>
    <t>Tempo determinato full time 08/6/2023</t>
  </si>
  <si>
    <t>CS6</t>
  </si>
  <si>
    <t>CS7</t>
  </si>
  <si>
    <t xml:space="preserve">2. 4. </t>
  </si>
  <si>
    <t>CS8</t>
  </si>
  <si>
    <t>CS9</t>
  </si>
  <si>
    <t>CS10</t>
  </si>
  <si>
    <t>Tempo determinato part time 30/06/2023</t>
  </si>
  <si>
    <t>CS11</t>
  </si>
  <si>
    <t>CS12</t>
  </si>
  <si>
    <t xml:space="preserve">1. 2. </t>
  </si>
  <si>
    <t>CS13</t>
  </si>
  <si>
    <t>Tempo determinato full time 31/08//2023</t>
  </si>
  <si>
    <t>CS14</t>
  </si>
  <si>
    <t>CS15</t>
  </si>
  <si>
    <t>1. 3.</t>
  </si>
  <si>
    <t>CS16</t>
  </si>
  <si>
    <t>CS17</t>
  </si>
  <si>
    <t>Totali</t>
  </si>
  <si>
    <t>Totale ore disp.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</si>
</sst>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€-2]\ #,##0.00"/>
    <numFmt numFmtId="165" formatCode="_-[$€-2]\ * #,##0.00_-;\-[$€-2]\ * #,##0.00_-;_-[$€-2]\ * &quot;-&quot;??_-;_-@"/>
    <numFmt numFmtId="166" formatCode="[$€-2]\ #,##0.000"/>
    <numFmt numFmtId="167" formatCode="_-* #,##0.00\ &quot;€&quot;_-;\-* #,##0.00\ &quot;€&quot;_-;_-* &quot;-&quot;??\ &quot;€&quot;_-;_-@"/>
  </numFmts>
  <fonts count="21">
    <font>
      <sz val="10.0"/>
      <color rgb="FF000000"/>
      <name val="Calibri"/>
      <scheme val="minor"/>
    </font>
    <font>
      <b/>
      <sz val="12.0"/>
      <color theme="1"/>
      <name val="Arial"/>
    </font>
    <font>
      <b/>
      <sz val="10.0"/>
      <color theme="1"/>
      <name val="Arial"/>
    </font>
    <font>
      <sz val="12.0"/>
      <color rgb="FF000000"/>
      <name val="Times New Roman"/>
    </font>
    <font>
      <sz val="10.0"/>
      <color theme="1"/>
      <name val="Arial"/>
    </font>
    <font>
      <sz val="10.0"/>
      <color rgb="FF9900FF"/>
      <name val="Calibri"/>
    </font>
    <font>
      <sz val="10.0"/>
      <color theme="1"/>
      <name val="Calibri"/>
    </font>
    <font>
      <sz val="10.0"/>
      <color rgb="FF000000"/>
      <name val="Arial"/>
    </font>
    <font>
      <b/>
      <sz val="10.0"/>
      <color theme="1"/>
      <name val="Calibri"/>
    </font>
    <font>
      <b/>
      <sz val="10.0"/>
      <color rgb="FF000000"/>
      <name val="Arial"/>
    </font>
    <font>
      <sz val="11.0"/>
      <color theme="1"/>
      <name val="Times New Roman"/>
    </font>
    <font>
      <sz val="12.0"/>
      <color theme="1"/>
      <name val="Calibri"/>
    </font>
    <font>
      <sz val="12.0"/>
      <color theme="1"/>
      <name val="Times New Roman"/>
    </font>
    <font>
      <color rgb="FF000000"/>
      <name val="Arial"/>
    </font>
    <font>
      <color theme="1"/>
      <name val="Calibri"/>
      <scheme val="minor"/>
    </font>
    <font>
      <b/>
      <sz val="10.0"/>
      <color rgb="FFFF0000"/>
      <name val="Arial"/>
    </font>
    <font>
      <sz val="10.0"/>
      <color rgb="FFFF0000"/>
      <name val="Calibri"/>
    </font>
    <font>
      <sz val="10.0"/>
      <color rgb="FF000000"/>
      <name val="Calibri"/>
    </font>
    <font>
      <sz val="11.0"/>
      <color rgb="FF000000"/>
      <name val="Times New Roman"/>
    </font>
    <font>
      <sz val="10.0"/>
      <color rgb="FFFF0000"/>
      <name val="Arial"/>
    </font>
    <font/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  <fill>
      <patternFill patternType="solid">
        <fgColor rgb="FFFABF8F"/>
        <bgColor rgb="FFFABF8F"/>
      </patternFill>
    </fill>
  </fills>
  <borders count="40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vertical="center"/>
    </xf>
    <xf borderId="0" fillId="0" fontId="4" numFmtId="0" xfId="0" applyFont="1"/>
    <xf borderId="1" fillId="2" fontId="4" numFmtId="164" xfId="0" applyBorder="1" applyFill="1" applyFont="1" applyNumberFormat="1"/>
    <xf borderId="0" fillId="0" fontId="5" numFmtId="0" xfId="0" applyFont="1"/>
    <xf borderId="0" fillId="0" fontId="6" numFmtId="0" xfId="0" applyFont="1"/>
    <xf borderId="0" fillId="0" fontId="4" numFmtId="0" xfId="0" applyAlignment="1" applyFont="1">
      <alignment horizontal="center"/>
    </xf>
    <xf borderId="1" fillId="3" fontId="4" numFmtId="10" xfId="0" applyBorder="1" applyFill="1" applyFont="1" applyNumberFormat="1"/>
    <xf borderId="0" fillId="0" fontId="4" numFmtId="164" xfId="0" applyFont="1" applyNumberFormat="1"/>
    <xf borderId="0" fillId="0" fontId="4" numFmtId="165" xfId="0" applyFont="1" applyNumberFormat="1"/>
    <xf borderId="0" fillId="0" fontId="7" numFmtId="164" xfId="0" applyFont="1" applyNumberFormat="1"/>
    <xf borderId="1" fillId="4" fontId="4" numFmtId="10" xfId="0" applyBorder="1" applyFill="1" applyFont="1" applyNumberFormat="1"/>
    <xf borderId="0" fillId="0" fontId="7" numFmtId="165" xfId="0" applyFont="1" applyNumberFormat="1"/>
    <xf borderId="0" fillId="0" fontId="6" numFmtId="0" xfId="0" applyAlignment="1" applyFont="1">
      <alignment horizontal="right"/>
    </xf>
    <xf borderId="0" fillId="0" fontId="8" numFmtId="0" xfId="0" applyFont="1"/>
    <xf borderId="1" fillId="5" fontId="6" numFmtId="164" xfId="0" applyBorder="1" applyFill="1" applyFont="1" applyNumberFormat="1"/>
    <xf borderId="0" fillId="0" fontId="4" numFmtId="166" xfId="0" applyFont="1" applyNumberFormat="1"/>
    <xf borderId="0" fillId="0" fontId="7" numFmtId="4" xfId="0" applyFont="1" applyNumberFormat="1"/>
    <xf borderId="0" fillId="0" fontId="7" numFmtId="166" xfId="0" applyFont="1" applyNumberFormat="1"/>
    <xf borderId="0" fillId="0" fontId="6" numFmtId="164" xfId="0" applyFont="1" applyNumberFormat="1"/>
    <xf borderId="1" fillId="6" fontId="2" numFmtId="0" xfId="0" applyBorder="1" applyFill="1" applyFont="1"/>
    <xf borderId="0" fillId="0" fontId="2" numFmtId="4" xfId="0" applyFont="1" applyNumberFormat="1"/>
    <xf borderId="2" fillId="0" fontId="2" numFmtId="0" xfId="0" applyBorder="1" applyFont="1"/>
    <xf borderId="3" fillId="0" fontId="6" numFmtId="0" xfId="0" applyBorder="1" applyFont="1"/>
    <xf borderId="2" fillId="0" fontId="9" numFmtId="0" xfId="0" applyAlignment="1" applyBorder="1" applyFont="1">
      <alignment horizontal="right"/>
    </xf>
    <xf borderId="3" fillId="0" fontId="9" numFmtId="0" xfId="0" applyBorder="1" applyFont="1"/>
    <xf borderId="4" fillId="0" fontId="6" numFmtId="0" xfId="0" applyBorder="1" applyFont="1"/>
    <xf borderId="5" fillId="0" fontId="6" numFmtId="0" xfId="0" applyBorder="1" applyFont="1"/>
    <xf borderId="5" fillId="0" fontId="4" numFmtId="0" xfId="0" applyAlignment="1" applyBorder="1" applyFont="1">
      <alignment horizontal="right"/>
    </xf>
    <xf borderId="6" fillId="0" fontId="6" numFmtId="0" xfId="0" applyBorder="1" applyFont="1"/>
    <xf borderId="5" fillId="0" fontId="10" numFmtId="0" xfId="0" applyBorder="1" applyFont="1"/>
    <xf borderId="0" fillId="0" fontId="11" numFmtId="0" xfId="0" applyFont="1"/>
    <xf borderId="0" fillId="0" fontId="12" numFmtId="0" xfId="0" applyFont="1"/>
    <xf borderId="5" fillId="0" fontId="13" numFmtId="0" xfId="0" applyAlignment="1" applyBorder="1" applyFont="1">
      <alignment horizontal="right" shrinkToFit="0" vertical="bottom" wrapText="0"/>
    </xf>
    <xf borderId="0" fillId="0" fontId="13" numFmtId="0" xfId="0" applyAlignment="1" applyFont="1">
      <alignment shrinkToFit="0" vertical="bottom" wrapText="0"/>
    </xf>
    <xf borderId="7" fillId="0" fontId="4" numFmtId="0" xfId="0" applyAlignment="1" applyBorder="1" applyFont="1">
      <alignment horizontal="center"/>
    </xf>
    <xf borderId="7" fillId="0" fontId="13" numFmtId="0" xfId="0" applyAlignment="1" applyBorder="1" applyFont="1">
      <alignment horizontal="center" shrinkToFit="0" vertical="bottom" wrapText="0"/>
    </xf>
    <xf borderId="8" fillId="0" fontId="13" numFmtId="0" xfId="0" applyAlignment="1" applyBorder="1" applyFont="1">
      <alignment horizontal="center" shrinkToFit="0" vertical="bottom" wrapText="0"/>
    </xf>
    <xf borderId="7" fillId="0" fontId="4" numFmtId="0" xfId="0" applyBorder="1" applyFont="1"/>
    <xf borderId="7" fillId="7" fontId="7" numFmtId="0" xfId="0" applyBorder="1" applyFill="1" applyFont="1"/>
    <xf borderId="9" fillId="7" fontId="7" numFmtId="0" xfId="0" applyBorder="1" applyFont="1"/>
    <xf borderId="7" fillId="0" fontId="2" numFmtId="0" xfId="0" applyAlignment="1" applyBorder="1" applyFont="1">
      <alignment horizontal="center" readingOrder="0"/>
    </xf>
    <xf borderId="10" fillId="0" fontId="13" numFmtId="0" xfId="0" applyAlignment="1" applyBorder="1" applyFont="1">
      <alignment horizontal="center" shrinkToFit="0" vertical="bottom" wrapText="0"/>
    </xf>
    <xf borderId="11" fillId="0" fontId="13" numFmtId="0" xfId="0" applyAlignment="1" applyBorder="1" applyFont="1">
      <alignment horizontal="center" shrinkToFit="0" vertical="bottom" wrapText="0"/>
    </xf>
    <xf borderId="7" fillId="0" fontId="4" numFmtId="1" xfId="0" applyBorder="1" applyFont="1" applyNumberFormat="1"/>
    <xf borderId="7" fillId="0" fontId="6" numFmtId="164" xfId="0" applyBorder="1" applyFont="1" applyNumberFormat="1"/>
    <xf borderId="7" fillId="0" fontId="7" numFmtId="167" xfId="0" applyBorder="1" applyFont="1" applyNumberFormat="1"/>
    <xf borderId="7" fillId="0" fontId="2" numFmtId="0" xfId="0" applyAlignment="1" applyBorder="1" applyFont="1">
      <alignment horizontal="center"/>
    </xf>
    <xf borderId="0" fillId="0" fontId="7" numFmtId="0" xfId="0" applyFont="1"/>
    <xf borderId="0" fillId="0" fontId="7" numFmtId="167" xfId="0" applyFont="1" applyNumberFormat="1"/>
    <xf borderId="0" fillId="0" fontId="14" numFmtId="0" xfId="0" applyAlignment="1" applyFont="1">
      <alignment readingOrder="0"/>
    </xf>
    <xf borderId="12" fillId="0" fontId="4" numFmtId="0" xfId="0" applyAlignment="1" applyBorder="1" applyFont="1">
      <alignment horizontal="center"/>
    </xf>
    <xf borderId="2" fillId="0" fontId="4" numFmtId="0" xfId="0" applyBorder="1" applyFont="1"/>
    <xf borderId="4" fillId="0" fontId="4" numFmtId="0" xfId="0" applyBorder="1" applyFont="1"/>
    <xf borderId="13" fillId="0" fontId="4" numFmtId="0" xfId="0" applyAlignment="1" applyBorder="1" applyFont="1">
      <alignment horizontal="center"/>
    </xf>
    <xf borderId="13" fillId="0" fontId="7" numFmtId="1" xfId="0" applyBorder="1" applyFont="1" applyNumberFormat="1"/>
    <xf borderId="7" fillId="0" fontId="6" numFmtId="0" xfId="0" applyBorder="1" applyFont="1"/>
    <xf borderId="3" fillId="0" fontId="4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3" fillId="0" fontId="4" numFmtId="1" xfId="0" applyBorder="1" applyFont="1" applyNumberFormat="1"/>
    <xf borderId="1" fillId="6" fontId="9" numFmtId="0" xfId="0" applyBorder="1" applyFont="1"/>
    <xf borderId="0" fillId="0" fontId="9" numFmtId="0" xfId="0" applyFont="1"/>
    <xf borderId="0" fillId="0" fontId="15" numFmtId="0" xfId="0" applyFont="1"/>
    <xf borderId="0" fillId="0" fontId="16" numFmtId="0" xfId="0" applyFont="1"/>
    <xf borderId="0" fillId="0" fontId="17" numFmtId="0" xfId="0" applyFont="1"/>
    <xf borderId="0" fillId="0" fontId="9" numFmtId="0" xfId="0" applyAlignment="1" applyFont="1">
      <alignment horizontal="right"/>
    </xf>
    <xf borderId="0" fillId="0" fontId="18" numFmtId="0" xfId="0" applyAlignment="1" applyFont="1">
      <alignment horizontal="left" vertical="center"/>
    </xf>
    <xf borderId="1" fillId="5" fontId="19" numFmtId="167" xfId="0" applyBorder="1" applyFont="1" applyNumberFormat="1"/>
    <xf borderId="1" fillId="5" fontId="19" numFmtId="0" xfId="0" applyBorder="1" applyFont="1"/>
    <xf borderId="14" fillId="0" fontId="7" numFmtId="0" xfId="0" applyAlignment="1" applyBorder="1" applyFont="1">
      <alignment horizontal="center"/>
    </xf>
    <xf borderId="15" fillId="0" fontId="18" numFmtId="0" xfId="0" applyAlignment="1" applyBorder="1" applyFont="1">
      <alignment horizontal="left" shrinkToFit="0" vertical="center" wrapText="1"/>
    </xf>
    <xf borderId="16" fillId="0" fontId="18" numFmtId="0" xfId="0" applyAlignment="1" applyBorder="1" applyFont="1">
      <alignment horizontal="left" shrinkToFit="0" vertical="center" wrapText="1"/>
    </xf>
    <xf borderId="17" fillId="0" fontId="18" numFmtId="0" xfId="0" applyAlignment="1" applyBorder="1" applyFont="1">
      <alignment horizontal="left" shrinkToFit="0" vertical="center" wrapText="1"/>
    </xf>
    <xf borderId="18" fillId="0" fontId="7" numFmtId="0" xfId="0" applyAlignment="1" applyBorder="1" applyFont="1">
      <alignment horizontal="center"/>
    </xf>
    <xf borderId="19" fillId="0" fontId="7" numFmtId="0" xfId="0" applyAlignment="1" applyBorder="1" applyFont="1">
      <alignment horizontal="center"/>
    </xf>
    <xf borderId="20" fillId="0" fontId="7" numFmtId="0" xfId="0" applyAlignment="1" applyBorder="1" applyFont="1">
      <alignment horizontal="center"/>
    </xf>
    <xf borderId="21" fillId="0" fontId="7" numFmtId="0" xfId="0" applyAlignment="1" applyBorder="1" applyFont="1">
      <alignment horizontal="center"/>
    </xf>
    <xf borderId="7" fillId="0" fontId="7" numFmtId="0" xfId="0" applyAlignment="1" applyBorder="1" applyFont="1">
      <alignment horizontal="center"/>
    </xf>
    <xf borderId="12" fillId="0" fontId="7" numFmtId="0" xfId="0" applyAlignment="1" applyBorder="1" applyFont="1">
      <alignment horizontal="center"/>
    </xf>
    <xf borderId="7" fillId="0" fontId="17" numFmtId="0" xfId="0" applyBorder="1" applyFont="1"/>
    <xf borderId="22" fillId="0" fontId="9" numFmtId="0" xfId="0" applyAlignment="1" applyBorder="1" applyFont="1">
      <alignment horizontal="center" readingOrder="0"/>
    </xf>
    <xf borderId="22" fillId="0" fontId="7" numFmtId="0" xfId="0" applyAlignment="1" applyBorder="1" applyFont="1">
      <alignment horizontal="center"/>
    </xf>
    <xf borderId="23" fillId="8" fontId="9" numFmtId="0" xfId="0" applyAlignment="1" applyBorder="1" applyFill="1" applyFont="1">
      <alignment horizontal="center"/>
    </xf>
    <xf borderId="24" fillId="0" fontId="17" numFmtId="0" xfId="0" applyAlignment="1" applyBorder="1" applyFont="1">
      <alignment horizontal="center"/>
    </xf>
    <xf borderId="10" fillId="0" fontId="17" numFmtId="0" xfId="0" applyBorder="1" applyFont="1"/>
    <xf borderId="25" fillId="0" fontId="17" numFmtId="0" xfId="0" applyBorder="1" applyFont="1"/>
    <xf borderId="26" fillId="0" fontId="9" numFmtId="0" xfId="0" applyAlignment="1" applyBorder="1" applyFont="1">
      <alignment horizontal="center" readingOrder="0"/>
    </xf>
    <xf borderId="27" fillId="0" fontId="7" numFmtId="0" xfId="0" applyAlignment="1" applyBorder="1" applyFont="1">
      <alignment horizontal="center"/>
    </xf>
    <xf borderId="28" fillId="0" fontId="4" numFmtId="0" xfId="0" applyAlignment="1" applyBorder="1" applyFont="1">
      <alignment horizontal="center"/>
    </xf>
    <xf borderId="12" fillId="0" fontId="7" numFmtId="0" xfId="0" applyBorder="1" applyFont="1"/>
    <xf borderId="22" fillId="0" fontId="7" numFmtId="0" xfId="0" applyAlignment="1" applyBorder="1" applyFont="1">
      <alignment horizontal="center" readingOrder="0"/>
    </xf>
    <xf borderId="29" fillId="0" fontId="7" numFmtId="0" xfId="0" applyAlignment="1" applyBorder="1" applyFont="1">
      <alignment horizontal="center"/>
    </xf>
    <xf borderId="7" fillId="8" fontId="9" numFmtId="0" xfId="0" applyAlignment="1" applyBorder="1" applyFont="1">
      <alignment horizontal="center"/>
    </xf>
    <xf borderId="12" fillId="0" fontId="17" numFmtId="0" xfId="0" applyAlignment="1" applyBorder="1" applyFont="1">
      <alignment horizontal="center"/>
    </xf>
    <xf borderId="26" fillId="0" fontId="7" numFmtId="0" xfId="0" applyAlignment="1" applyBorder="1" applyFont="1">
      <alignment horizontal="center" readingOrder="0"/>
    </xf>
    <xf borderId="30" fillId="0" fontId="7" numFmtId="0" xfId="0" applyAlignment="1" applyBorder="1" applyFont="1">
      <alignment horizontal="center"/>
    </xf>
    <xf borderId="12" fillId="0" fontId="7" numFmtId="0" xfId="0" applyAlignment="1" applyBorder="1" applyFont="1">
      <alignment horizontal="center" readingOrder="0"/>
    </xf>
    <xf borderId="31" fillId="0" fontId="7" numFmtId="0" xfId="0" applyAlignment="1" applyBorder="1" applyFont="1">
      <alignment horizontal="center" readingOrder="0"/>
    </xf>
    <xf borderId="31" fillId="0" fontId="9" numFmtId="0" xfId="0" applyAlignment="1" applyBorder="1" applyFont="1">
      <alignment horizontal="center" readingOrder="0"/>
    </xf>
    <xf borderId="29" fillId="0" fontId="7" numFmtId="0" xfId="0" applyAlignment="1" applyBorder="1" applyFont="1">
      <alignment horizontal="center" readingOrder="0"/>
    </xf>
    <xf borderId="22" fillId="0" fontId="2" numFmtId="0" xfId="0" applyAlignment="1" applyBorder="1" applyFont="1">
      <alignment horizontal="center" readingOrder="0"/>
    </xf>
    <xf borderId="26" fillId="0" fontId="2" numFmtId="0" xfId="0" applyAlignment="1" applyBorder="1" applyFont="1">
      <alignment horizontal="center" readingOrder="0"/>
    </xf>
    <xf borderId="32" fillId="0" fontId="4" numFmtId="0" xfId="0" applyAlignment="1" applyBorder="1" applyFont="1">
      <alignment horizontal="center"/>
    </xf>
    <xf borderId="2" fillId="0" fontId="7" numFmtId="0" xfId="0" applyAlignment="1" applyBorder="1" applyFont="1">
      <alignment horizontal="center"/>
    </xf>
    <xf borderId="13" fillId="0" fontId="17" numFmtId="0" xfId="0" applyBorder="1" applyFont="1"/>
    <xf borderId="13" fillId="0" fontId="7" numFmtId="167" xfId="0" applyBorder="1" applyFont="1" applyNumberFormat="1"/>
    <xf borderId="33" fillId="0" fontId="7" numFmtId="0" xfId="0" applyAlignment="1" applyBorder="1" applyFont="1">
      <alignment horizontal="center"/>
    </xf>
    <xf borderId="33" fillId="0" fontId="7" numFmtId="0" xfId="0" applyBorder="1" applyFont="1"/>
    <xf borderId="34" fillId="0" fontId="7" numFmtId="0" xfId="0" applyAlignment="1" applyBorder="1" applyFont="1">
      <alignment horizontal="center"/>
    </xf>
    <xf borderId="35" fillId="0" fontId="7" numFmtId="0" xfId="0" applyAlignment="1" applyBorder="1" applyFont="1">
      <alignment horizontal="center"/>
    </xf>
    <xf borderId="34" fillId="0" fontId="17" numFmtId="0" xfId="0" applyAlignment="1" applyBorder="1" applyFont="1">
      <alignment horizontal="center"/>
    </xf>
    <xf borderId="36" fillId="0" fontId="17" numFmtId="0" xfId="0" applyBorder="1" applyFont="1"/>
    <xf borderId="37" fillId="0" fontId="7" numFmtId="0" xfId="0" applyAlignment="1" applyBorder="1" applyFont="1">
      <alignment horizontal="center"/>
    </xf>
    <xf borderId="38" fillId="0" fontId="7" numFmtId="0" xfId="0" applyBorder="1" applyFont="1"/>
    <xf borderId="39" fillId="0" fontId="7" numFmtId="0" xfId="0" applyAlignment="1" applyBorder="1" applyFont="1">
      <alignment horizontal="center"/>
    </xf>
    <xf borderId="0" fillId="0" fontId="7" numFmtId="0" xfId="0" applyAlignment="1" applyFont="1">
      <alignment horizontal="left"/>
    </xf>
    <xf borderId="7" fillId="0" fontId="7" numFmtId="167" xfId="0" applyAlignment="1" applyBorder="1" applyFont="1" applyNumberFormat="1">
      <alignment horizontal="center"/>
    </xf>
    <xf borderId="0" fillId="0" fontId="9" numFmtId="0" xfId="0" applyAlignment="1" applyFont="1">
      <alignment horizontal="center"/>
    </xf>
    <xf borderId="12" fillId="0" fontId="9" numFmtId="0" xfId="0" applyAlignment="1" applyBorder="1" applyFont="1">
      <alignment horizontal="center"/>
    </xf>
    <xf borderId="27" fillId="0" fontId="20" numFmtId="0" xfId="0" applyBorder="1" applyFont="1"/>
    <xf borderId="0" fillId="0" fontId="6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0.71"/>
    <col customWidth="1" min="2" max="2" width="41.86"/>
    <col customWidth="1" min="3" max="3" width="30.71"/>
    <col customWidth="1" min="4" max="4" width="29.0"/>
    <col customWidth="1" min="5" max="5" width="31.29"/>
    <col customWidth="1" min="6" max="6" width="18.86"/>
    <col customWidth="1" min="7" max="7" width="35.29"/>
    <col customWidth="1" min="8" max="8" width="20.71"/>
    <col customWidth="1" min="9" max="9" width="33.57"/>
    <col customWidth="1" min="10" max="10" width="18.14"/>
    <col customWidth="1" min="11" max="11" width="18.43"/>
    <col customWidth="1" min="12" max="12" width="18.14"/>
    <col customWidth="1" min="13" max="13" width="12.43"/>
    <col customWidth="1" min="14" max="14" width="10.86"/>
  </cols>
  <sheetData>
    <row r="1" ht="15.75" customHeight="1">
      <c r="D1" s="1" t="s">
        <v>0</v>
      </c>
    </row>
    <row r="2" ht="15.75" customHeight="1">
      <c r="D2" s="1" t="s">
        <v>1</v>
      </c>
    </row>
    <row r="3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8.75" customHeight="1">
      <c r="A4" s="3"/>
    </row>
    <row r="5" ht="15.75" customHeight="1">
      <c r="A5" s="2" t="s">
        <v>2</v>
      </c>
      <c r="C5" s="4" t="s">
        <v>3</v>
      </c>
      <c r="E5" s="5">
        <v>10577.37</v>
      </c>
      <c r="F5" s="6"/>
      <c r="G5" s="7"/>
    </row>
    <row r="6" ht="15.75" customHeight="1">
      <c r="F6" s="8" t="s">
        <v>4</v>
      </c>
      <c r="G6" s="4" t="s">
        <v>5</v>
      </c>
    </row>
    <row r="7" ht="15.75" customHeight="1">
      <c r="A7" s="4" t="s">
        <v>6</v>
      </c>
      <c r="C7" s="9">
        <v>0.5</v>
      </c>
      <c r="D7" s="10">
        <f>E5*C7</f>
        <v>5288.685</v>
      </c>
      <c r="E7" s="10" t="s">
        <v>7</v>
      </c>
      <c r="F7" s="7">
        <f>FLOOR(D7/15.95,1)</f>
        <v>331</v>
      </c>
      <c r="G7" s="11">
        <f>F7*15.95</f>
        <v>5279.45</v>
      </c>
      <c r="I7" s="12"/>
    </row>
    <row r="8" ht="15.75" customHeight="1">
      <c r="A8" s="4" t="s">
        <v>8</v>
      </c>
      <c r="C8" s="13">
        <v>0.5</v>
      </c>
      <c r="D8" s="10">
        <f>E5*C8</f>
        <v>5288.685</v>
      </c>
      <c r="E8" s="4" t="s">
        <v>9</v>
      </c>
      <c r="F8" s="7">
        <f>FLOOR(D8/13.75,1)</f>
        <v>384</v>
      </c>
      <c r="G8" s="11">
        <f>F8*13.75</f>
        <v>5280</v>
      </c>
      <c r="I8" s="12"/>
    </row>
    <row r="9" ht="15.75" customHeight="1">
      <c r="D9" s="12">
        <f>D7+D8</f>
        <v>10577.37</v>
      </c>
      <c r="G9" s="14">
        <f>G7+G8</f>
        <v>10559.45</v>
      </c>
      <c r="H9" s="15" t="s">
        <v>10</v>
      </c>
      <c r="I9" s="12">
        <f>D9-G9</f>
        <v>17.92</v>
      </c>
    </row>
    <row r="10" ht="15.75" customHeight="1">
      <c r="A10" s="16"/>
      <c r="C10" s="4"/>
      <c r="E10" s="17"/>
      <c r="F10" s="4"/>
    </row>
    <row r="11" ht="15.75" customHeight="1">
      <c r="A11" s="2" t="s">
        <v>11</v>
      </c>
      <c r="C11" s="4" t="s">
        <v>3</v>
      </c>
      <c r="E11" s="5">
        <v>672.89</v>
      </c>
      <c r="F11" s="4"/>
    </row>
    <row r="12" ht="15.75" customHeight="1">
      <c r="F12" s="8" t="s">
        <v>4</v>
      </c>
      <c r="G12" s="4" t="s">
        <v>5</v>
      </c>
    </row>
    <row r="13" ht="15.75" customHeight="1">
      <c r="A13" s="4" t="s">
        <v>6</v>
      </c>
      <c r="C13" s="9">
        <v>0.0</v>
      </c>
      <c r="D13" s="18">
        <f>E11*C13</f>
        <v>0</v>
      </c>
      <c r="E13" s="10" t="s">
        <v>7</v>
      </c>
      <c r="F13" s="7">
        <f>FLOOR(D13/15.95,1)</f>
        <v>0</v>
      </c>
      <c r="G13" s="11">
        <f>F13*15.95</f>
        <v>0</v>
      </c>
      <c r="I13" s="12"/>
    </row>
    <row r="14" ht="15.75" customHeight="1">
      <c r="A14" s="4" t="s">
        <v>8</v>
      </c>
      <c r="C14" s="13">
        <v>1.0</v>
      </c>
      <c r="D14" s="18">
        <f>E11*C14</f>
        <v>672.89</v>
      </c>
      <c r="E14" s="4" t="s">
        <v>9</v>
      </c>
      <c r="F14" s="7">
        <f>FLOOR(D14/13.75,1)</f>
        <v>48</v>
      </c>
      <c r="G14" s="11">
        <f>F14*13.75</f>
        <v>660</v>
      </c>
      <c r="I14" s="12"/>
    </row>
    <row r="15" ht="15.75" customHeight="1">
      <c r="D15" s="12">
        <f>D13+D14</f>
        <v>672.89</v>
      </c>
      <c r="G15" s="14">
        <f>G13+G14</f>
        <v>660</v>
      </c>
      <c r="H15" s="15" t="s">
        <v>10</v>
      </c>
      <c r="I15" s="12">
        <f>D15-G15</f>
        <v>12.89</v>
      </c>
    </row>
    <row r="16" ht="15.75" customHeight="1">
      <c r="A16" s="16"/>
      <c r="C16" s="4"/>
      <c r="E16" s="17"/>
      <c r="F16" s="4"/>
    </row>
    <row r="17" ht="15.75" customHeight="1">
      <c r="A17" s="2" t="s">
        <v>12</v>
      </c>
      <c r="C17" s="4" t="s">
        <v>3</v>
      </c>
      <c r="E17" s="5">
        <v>2401.06</v>
      </c>
      <c r="F17" s="4"/>
    </row>
    <row r="18" ht="15.75" customHeight="1">
      <c r="A18" s="4" t="s">
        <v>6</v>
      </c>
      <c r="C18" s="9">
        <v>0.65</v>
      </c>
      <c r="D18" s="10">
        <f>E17*C18</f>
        <v>1560.689</v>
      </c>
      <c r="E18" s="10" t="s">
        <v>7</v>
      </c>
      <c r="F18" s="7">
        <f>FLOOR(D18/15.95,1)</f>
        <v>97</v>
      </c>
      <c r="G18" s="12">
        <f>F18*15.95</f>
        <v>1547.15</v>
      </c>
      <c r="H18" s="19"/>
      <c r="I18" s="14"/>
    </row>
    <row r="19" ht="15.75" customHeight="1">
      <c r="A19" s="4" t="s">
        <v>8</v>
      </c>
      <c r="C19" s="13">
        <v>0.35</v>
      </c>
      <c r="D19" s="10">
        <f>E17*C19</f>
        <v>840.371</v>
      </c>
      <c r="E19" s="4" t="s">
        <v>9</v>
      </c>
      <c r="F19" s="7">
        <f>FLOOR(D19/13.75,1)</f>
        <v>61</v>
      </c>
      <c r="G19" s="12">
        <f>F19*13.75</f>
        <v>838.75</v>
      </c>
      <c r="H19" s="19"/>
      <c r="I19" s="14"/>
    </row>
    <row r="20" ht="15.75" customHeight="1">
      <c r="D20" s="12">
        <f>SUM(D18:D19)</f>
        <v>2401.06</v>
      </c>
      <c r="G20" s="12">
        <f>G18+G19</f>
        <v>2385.9</v>
      </c>
      <c r="H20" s="15" t="s">
        <v>10</v>
      </c>
      <c r="I20" s="14">
        <f>D20-G20</f>
        <v>15.16</v>
      </c>
      <c r="J20" s="14"/>
    </row>
    <row r="21" ht="15.75" customHeight="1">
      <c r="A21" s="2"/>
      <c r="C21" s="4"/>
      <c r="D21" s="12"/>
      <c r="E21" s="10"/>
      <c r="G21" s="12"/>
    </row>
    <row r="22" ht="15.75" customHeight="1">
      <c r="A22" s="2" t="s">
        <v>13</v>
      </c>
      <c r="C22" s="4" t="s">
        <v>3</v>
      </c>
      <c r="D22" s="12"/>
      <c r="E22" s="5">
        <v>2714.09</v>
      </c>
      <c r="G22" s="12"/>
    </row>
    <row r="23" ht="15.75" customHeight="1">
      <c r="A23" s="4" t="s">
        <v>6</v>
      </c>
      <c r="C23" s="9">
        <v>0.55</v>
      </c>
      <c r="D23" s="20">
        <f>E22*C23</f>
        <v>1492.7495</v>
      </c>
      <c r="E23" s="10" t="s">
        <v>7</v>
      </c>
      <c r="F23" s="7">
        <f>FLOOR(D23/15.95,1)</f>
        <v>93</v>
      </c>
      <c r="G23" s="12">
        <f>F23*15.95</f>
        <v>1483.35</v>
      </c>
    </row>
    <row r="24" ht="15.75" customHeight="1">
      <c r="A24" s="4" t="s">
        <v>8</v>
      </c>
      <c r="C24" s="13">
        <v>0.45</v>
      </c>
      <c r="D24" s="20">
        <f>E22-D23</f>
        <v>1221.3405</v>
      </c>
      <c r="E24" s="4" t="s">
        <v>9</v>
      </c>
      <c r="F24" s="7">
        <f>FLOOR(D24/13.75,1)</f>
        <v>88</v>
      </c>
      <c r="G24" s="12">
        <f>F24*13.75</f>
        <v>1210</v>
      </c>
    </row>
    <row r="25" ht="15.75" customHeight="1">
      <c r="D25" s="12">
        <f>D24+D23</f>
        <v>2714.09</v>
      </c>
      <c r="G25" s="12">
        <f>SUM(G23:G24)</f>
        <v>2693.35</v>
      </c>
      <c r="H25" s="15" t="s">
        <v>10</v>
      </c>
      <c r="I25" s="21">
        <f>E22-G25</f>
        <v>20.74</v>
      </c>
    </row>
    <row r="26" ht="15.75" customHeight="1">
      <c r="G26" s="12"/>
    </row>
    <row r="27" ht="15.75" customHeight="1">
      <c r="A27" s="22"/>
      <c r="B27" s="2"/>
      <c r="C27" s="2"/>
      <c r="D27" s="2"/>
      <c r="E27" s="2"/>
      <c r="F27" s="2"/>
      <c r="G27" s="2"/>
      <c r="H27" s="23"/>
      <c r="I27" s="2"/>
      <c r="J27" s="2"/>
      <c r="K27" s="2"/>
    </row>
    <row r="28" ht="15.75" customHeight="1">
      <c r="A28" s="22" t="s">
        <v>14</v>
      </c>
      <c r="B28" s="2"/>
      <c r="C28" s="2"/>
      <c r="D28" s="2"/>
      <c r="E28" s="2"/>
      <c r="F28" s="2"/>
      <c r="G28" s="2"/>
      <c r="H28" s="23"/>
      <c r="I28" s="2"/>
      <c r="J28" s="2"/>
      <c r="K28" s="2"/>
    </row>
    <row r="29" ht="15.75" customHeight="1">
      <c r="A29" s="24" t="s">
        <v>15</v>
      </c>
      <c r="B29" s="25"/>
      <c r="C29" s="25"/>
      <c r="D29" s="25"/>
      <c r="E29" s="25"/>
      <c r="F29" s="26" t="s">
        <v>16</v>
      </c>
      <c r="G29" s="27" t="s">
        <v>17</v>
      </c>
      <c r="H29" s="25"/>
      <c r="I29" s="25"/>
      <c r="J29" s="25"/>
      <c r="K29" s="25"/>
      <c r="L29" s="25"/>
      <c r="M29" s="25"/>
      <c r="N29" s="25"/>
      <c r="O29" s="28"/>
    </row>
    <row r="30" ht="15.75" customHeight="1">
      <c r="A30" s="29"/>
      <c r="B30" s="4"/>
      <c r="C30" s="4"/>
      <c r="D30" s="4"/>
      <c r="E30" s="4"/>
      <c r="F30" s="30" t="s">
        <v>18</v>
      </c>
      <c r="G30" s="4" t="s">
        <v>19</v>
      </c>
      <c r="H30" s="4"/>
      <c r="I30" s="4"/>
      <c r="J30" s="4"/>
      <c r="K30" s="2"/>
      <c r="O30" s="31"/>
    </row>
    <row r="31" ht="15.75" customHeight="1">
      <c r="A31" s="32" t="s">
        <v>20</v>
      </c>
      <c r="B31" s="4"/>
      <c r="C31" s="4"/>
      <c r="D31" s="4"/>
      <c r="E31" s="4"/>
      <c r="F31" s="30" t="s">
        <v>21</v>
      </c>
      <c r="G31" s="33" t="s">
        <v>22</v>
      </c>
      <c r="H31" s="4"/>
      <c r="I31" s="4"/>
      <c r="J31" s="4"/>
      <c r="K31" s="2"/>
      <c r="O31" s="31"/>
    </row>
    <row r="32" ht="15.75" customHeight="1">
      <c r="A32" s="32" t="s">
        <v>23</v>
      </c>
      <c r="B32" s="4"/>
      <c r="C32" s="4"/>
      <c r="D32" s="4"/>
      <c r="E32" s="4"/>
      <c r="F32" s="30" t="s">
        <v>24</v>
      </c>
      <c r="G32" s="34" t="s">
        <v>25</v>
      </c>
      <c r="H32" s="7"/>
      <c r="I32" s="4"/>
      <c r="J32" s="4"/>
      <c r="K32" s="2"/>
      <c r="O32" s="31"/>
    </row>
    <row r="33" ht="15.75" customHeight="1">
      <c r="A33" s="32" t="s">
        <v>26</v>
      </c>
      <c r="B33" s="4"/>
      <c r="C33" s="4"/>
      <c r="D33" s="4"/>
      <c r="E33" s="4"/>
      <c r="F33" s="30" t="s">
        <v>27</v>
      </c>
      <c r="G33" s="4" t="s">
        <v>28</v>
      </c>
      <c r="H33" s="4"/>
      <c r="I33" s="4"/>
      <c r="J33" s="4"/>
      <c r="K33" s="2"/>
      <c r="O33" s="31"/>
    </row>
    <row r="34" ht="15.75" customHeight="1">
      <c r="A34" s="32" t="s">
        <v>29</v>
      </c>
      <c r="B34" s="4"/>
      <c r="C34" s="4"/>
      <c r="D34" s="4"/>
      <c r="E34" s="4"/>
      <c r="F34" s="30" t="s">
        <v>30</v>
      </c>
      <c r="G34" s="4" t="s">
        <v>31</v>
      </c>
      <c r="H34" s="4"/>
      <c r="I34" s="4"/>
      <c r="J34" s="4"/>
      <c r="K34" s="2"/>
      <c r="O34" s="31"/>
    </row>
    <row r="35" ht="15.75" customHeight="1">
      <c r="A35" s="32" t="s">
        <v>32</v>
      </c>
      <c r="B35" s="4"/>
      <c r="C35" s="4"/>
      <c r="D35" s="4"/>
      <c r="E35" s="4"/>
      <c r="F35" s="30" t="s">
        <v>33</v>
      </c>
      <c r="G35" s="4" t="s">
        <v>34</v>
      </c>
      <c r="H35" s="4"/>
      <c r="I35" s="4"/>
      <c r="J35" s="4"/>
      <c r="K35" s="2"/>
      <c r="O35" s="31"/>
    </row>
    <row r="36" ht="15.75" customHeight="1">
      <c r="A36" s="32" t="s">
        <v>35</v>
      </c>
      <c r="B36" s="4"/>
      <c r="C36" s="4"/>
      <c r="D36" s="4"/>
      <c r="E36" s="4"/>
      <c r="F36" s="30" t="s">
        <v>36</v>
      </c>
      <c r="G36" s="4" t="s">
        <v>37</v>
      </c>
      <c r="H36" s="4"/>
      <c r="I36" s="4"/>
      <c r="J36" s="4"/>
      <c r="K36" s="2"/>
      <c r="O36" s="31"/>
    </row>
    <row r="37" ht="15.75" customHeight="1">
      <c r="A37" s="32" t="s">
        <v>38</v>
      </c>
      <c r="B37" s="4"/>
      <c r="C37" s="4"/>
      <c r="D37" s="4"/>
      <c r="E37" s="4"/>
      <c r="F37" s="35" t="s">
        <v>39</v>
      </c>
      <c r="G37" s="36" t="s">
        <v>40</v>
      </c>
      <c r="H37" s="4"/>
      <c r="I37" s="4"/>
      <c r="J37" s="4"/>
      <c r="K37" s="2"/>
      <c r="O37" s="31"/>
    </row>
    <row r="38" ht="15.75" customHeight="1">
      <c r="A38" s="32" t="s">
        <v>41</v>
      </c>
      <c r="B38" s="4"/>
      <c r="C38" s="4"/>
      <c r="D38" s="4"/>
      <c r="E38" s="4"/>
      <c r="F38" s="29"/>
      <c r="G38" s="4"/>
      <c r="H38" s="4"/>
      <c r="I38" s="4"/>
      <c r="J38" s="4"/>
      <c r="K38" s="2"/>
      <c r="O38" s="31"/>
    </row>
    <row r="39" ht="15.75" customHeight="1">
      <c r="A39" s="32" t="s">
        <v>42</v>
      </c>
      <c r="B39" s="4"/>
      <c r="C39" s="4"/>
      <c r="D39" s="4"/>
      <c r="E39" s="4"/>
      <c r="F39" s="29"/>
      <c r="G39" s="4"/>
      <c r="H39" s="4"/>
      <c r="I39" s="4"/>
      <c r="J39" s="4"/>
      <c r="K39" s="2"/>
      <c r="O39" s="31"/>
    </row>
    <row r="40" ht="15.75" customHeight="1">
      <c r="A40" s="32" t="s">
        <v>43</v>
      </c>
    </row>
    <row r="41" ht="15.75" customHeight="1">
      <c r="A41" s="4" t="s">
        <v>44</v>
      </c>
    </row>
    <row r="42" ht="15.75" customHeight="1"/>
    <row r="43" ht="15.75" customHeight="1">
      <c r="A43" s="37" t="s">
        <v>45</v>
      </c>
      <c r="B43" s="37" t="s">
        <v>46</v>
      </c>
      <c r="C43" s="37" t="s">
        <v>47</v>
      </c>
      <c r="D43" s="37" t="s">
        <v>48</v>
      </c>
      <c r="E43" s="38" t="s">
        <v>49</v>
      </c>
      <c r="F43" s="39" t="s">
        <v>50</v>
      </c>
      <c r="G43" s="40" t="s">
        <v>51</v>
      </c>
      <c r="I43" s="37" t="s">
        <v>52</v>
      </c>
      <c r="J43" s="41" t="s">
        <v>53</v>
      </c>
      <c r="K43" s="42" t="s">
        <v>54</v>
      </c>
      <c r="L43" s="37" t="s">
        <v>45</v>
      </c>
    </row>
    <row r="44" ht="15.75" customHeight="1">
      <c r="A44" s="43" t="s">
        <v>55</v>
      </c>
      <c r="B44" s="37" t="s">
        <v>56</v>
      </c>
      <c r="C44" s="37" t="s">
        <v>57</v>
      </c>
      <c r="D44" s="37">
        <v>61.0</v>
      </c>
      <c r="E44" s="44" t="s">
        <v>58</v>
      </c>
      <c r="F44" s="45">
        <v>17.0</v>
      </c>
      <c r="G44" s="40">
        <f t="shared" ref="G44:G50" si="1">D44+F44</f>
        <v>78</v>
      </c>
      <c r="I44" s="46">
        <v>15.0</v>
      </c>
      <c r="J44" s="47">
        <v>15.95</v>
      </c>
      <c r="K44" s="48">
        <f t="shared" ref="K44:K49" si="2">+J44*I44</f>
        <v>239.25</v>
      </c>
      <c r="L44" s="49" t="s">
        <v>55</v>
      </c>
      <c r="M44" s="50"/>
      <c r="N44" s="51"/>
    </row>
    <row r="45" ht="15.75" customHeight="1">
      <c r="A45" s="43" t="s">
        <v>59</v>
      </c>
      <c r="B45" s="37" t="s">
        <v>56</v>
      </c>
      <c r="C45" s="37" t="s">
        <v>60</v>
      </c>
      <c r="D45" s="37">
        <v>75.0</v>
      </c>
      <c r="E45" s="44" t="s">
        <v>61</v>
      </c>
      <c r="F45" s="45">
        <v>15.0</v>
      </c>
      <c r="G45" s="40">
        <f t="shared" si="1"/>
        <v>90</v>
      </c>
      <c r="H45" s="8"/>
      <c r="I45" s="46">
        <v>20.0</v>
      </c>
      <c r="J45" s="47">
        <v>15.95</v>
      </c>
      <c r="K45" s="48">
        <f t="shared" si="2"/>
        <v>319</v>
      </c>
      <c r="L45" s="49" t="s">
        <v>59</v>
      </c>
      <c r="N45" s="51"/>
    </row>
    <row r="46" ht="15.75" customHeight="1">
      <c r="A46" s="43" t="s">
        <v>62</v>
      </c>
      <c r="B46" s="37" t="s">
        <v>56</v>
      </c>
      <c r="C46" s="37" t="s">
        <v>63</v>
      </c>
      <c r="D46" s="37">
        <v>85.0</v>
      </c>
      <c r="E46" s="44" t="s">
        <v>30</v>
      </c>
      <c r="F46" s="45">
        <v>15.0</v>
      </c>
      <c r="G46" s="40">
        <f t="shared" si="1"/>
        <v>100</v>
      </c>
      <c r="H46" s="8"/>
      <c r="I46" s="46">
        <v>25.0</v>
      </c>
      <c r="J46" s="47">
        <v>15.95</v>
      </c>
      <c r="K46" s="48">
        <f t="shared" si="2"/>
        <v>398.75</v>
      </c>
      <c r="L46" s="49" t="s">
        <v>62</v>
      </c>
      <c r="N46" s="51"/>
    </row>
    <row r="47" ht="15.75" customHeight="1">
      <c r="A47" s="43" t="s">
        <v>64</v>
      </c>
      <c r="B47" s="37" t="s">
        <v>56</v>
      </c>
      <c r="C47" s="37" t="s">
        <v>65</v>
      </c>
      <c r="D47" s="37">
        <v>100.0</v>
      </c>
      <c r="E47" s="44" t="s">
        <v>66</v>
      </c>
      <c r="F47" s="45">
        <v>50.0</v>
      </c>
      <c r="G47" s="40">
        <f t="shared" si="1"/>
        <v>150</v>
      </c>
      <c r="H47" s="8"/>
      <c r="I47" s="46">
        <v>30.0</v>
      </c>
      <c r="J47" s="47">
        <v>15.95</v>
      </c>
      <c r="K47" s="48">
        <f t="shared" si="2"/>
        <v>478.5</v>
      </c>
      <c r="L47" s="49" t="s">
        <v>64</v>
      </c>
      <c r="N47" s="51"/>
    </row>
    <row r="48" ht="15.75" customHeight="1">
      <c r="A48" s="49" t="s">
        <v>67</v>
      </c>
      <c r="B48" s="37" t="s">
        <v>56</v>
      </c>
      <c r="C48" s="37"/>
      <c r="D48" s="37"/>
      <c r="E48" s="44"/>
      <c r="F48" s="45"/>
      <c r="G48" s="40">
        <f t="shared" si="1"/>
        <v>0</v>
      </c>
      <c r="H48" s="8"/>
      <c r="I48" s="46">
        <v>0.0</v>
      </c>
      <c r="J48" s="47">
        <v>15.95</v>
      </c>
      <c r="K48" s="48">
        <f t="shared" si="2"/>
        <v>0</v>
      </c>
      <c r="L48" s="49" t="s">
        <v>67</v>
      </c>
      <c r="N48" s="51"/>
    </row>
    <row r="49" ht="15.75" customHeight="1">
      <c r="A49" s="43" t="s">
        <v>68</v>
      </c>
      <c r="B49" s="37" t="s">
        <v>69</v>
      </c>
      <c r="C49" s="37" t="s">
        <v>70</v>
      </c>
      <c r="D49" s="37">
        <v>10.0</v>
      </c>
      <c r="E49" s="44"/>
      <c r="F49" s="45"/>
      <c r="G49" s="40">
        <f t="shared" si="1"/>
        <v>10</v>
      </c>
      <c r="H49" s="8"/>
      <c r="I49" s="46">
        <v>3.0</v>
      </c>
      <c r="J49" s="47">
        <v>15.95</v>
      </c>
      <c r="K49" s="48">
        <f t="shared" si="2"/>
        <v>47.85</v>
      </c>
      <c r="L49" s="49" t="s">
        <v>68</v>
      </c>
      <c r="M49" s="52" t="s">
        <v>71</v>
      </c>
      <c r="N49" s="51"/>
    </row>
    <row r="50" ht="15.75" customHeight="1">
      <c r="A50" s="53" t="s">
        <v>72</v>
      </c>
      <c r="B50" s="54"/>
      <c r="C50" s="55"/>
      <c r="D50" s="56">
        <f>SUM(D44:D49)</f>
        <v>331</v>
      </c>
      <c r="E50" s="37"/>
      <c r="F50" s="53">
        <f>SUM(F44:F49)</f>
        <v>97</v>
      </c>
      <c r="G50" s="40">
        <f t="shared" si="1"/>
        <v>428</v>
      </c>
      <c r="H50" s="50"/>
      <c r="I50" s="57">
        <f>SUM(I44:I49)</f>
        <v>93</v>
      </c>
      <c r="J50" s="58"/>
      <c r="K50" s="48">
        <f>+J50*I50+SUM(K44:K49)</f>
        <v>1483.35</v>
      </c>
      <c r="N50" s="51"/>
    </row>
    <row r="51" ht="15.75" customHeight="1">
      <c r="A51" s="8"/>
      <c r="C51" s="7" t="s">
        <v>73</v>
      </c>
      <c r="D51" s="59">
        <f>F7</f>
        <v>331</v>
      </c>
      <c r="E51" s="60"/>
      <c r="F51" s="7">
        <f>F18</f>
        <v>97</v>
      </c>
      <c r="H51" s="7" t="s">
        <v>73</v>
      </c>
      <c r="I51" s="61">
        <f>F23</f>
        <v>93</v>
      </c>
    </row>
    <row r="52" ht="15.75" customHeight="1">
      <c r="A52" s="62" t="s">
        <v>74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4"/>
      <c r="M52" s="65"/>
      <c r="N52" s="65"/>
      <c r="O52" s="65"/>
      <c r="P52" s="65"/>
      <c r="Q52" s="65"/>
    </row>
    <row r="53" ht="15.75" customHeight="1">
      <c r="A53" s="63" t="s">
        <v>75</v>
      </c>
      <c r="B53" s="66"/>
      <c r="C53" s="66"/>
      <c r="D53" s="66"/>
      <c r="E53" s="66"/>
      <c r="F53" s="66"/>
      <c r="G53" s="66"/>
      <c r="H53" s="67" t="s">
        <v>76</v>
      </c>
      <c r="I53" s="63" t="s">
        <v>17</v>
      </c>
      <c r="J53" s="66"/>
      <c r="K53" s="66"/>
      <c r="L53" s="67" t="s">
        <v>77</v>
      </c>
      <c r="M53" s="63" t="s">
        <v>78</v>
      </c>
      <c r="N53" s="66"/>
      <c r="O53" s="65"/>
      <c r="P53" s="65"/>
      <c r="Q53" s="65"/>
    </row>
    <row r="54" ht="15.75" customHeight="1">
      <c r="A54" s="68" t="s">
        <v>79</v>
      </c>
      <c r="B54" s="66"/>
      <c r="C54" s="66"/>
      <c r="D54" s="66"/>
      <c r="E54" s="66"/>
      <c r="F54" s="66"/>
      <c r="G54" s="66"/>
      <c r="H54" s="67"/>
      <c r="I54" s="63"/>
      <c r="J54" s="66"/>
      <c r="K54" s="66"/>
      <c r="L54" s="67"/>
      <c r="M54" s="63"/>
      <c r="N54" s="66"/>
      <c r="O54" s="65"/>
      <c r="P54" s="65"/>
      <c r="Q54" s="65"/>
    </row>
    <row r="55" ht="15.75" customHeight="1">
      <c r="A55" s="68" t="s">
        <v>80</v>
      </c>
      <c r="B55" s="66"/>
      <c r="C55" s="66"/>
      <c r="D55" s="66"/>
      <c r="E55" s="66"/>
      <c r="F55" s="66"/>
      <c r="G55" s="66"/>
      <c r="H55" s="66"/>
      <c r="I55" s="50" t="s">
        <v>81</v>
      </c>
      <c r="J55" s="66"/>
      <c r="K55" s="63"/>
      <c r="L55" s="67"/>
      <c r="M55" s="50" t="s">
        <v>82</v>
      </c>
      <c r="N55" s="66"/>
      <c r="O55" s="65"/>
      <c r="P55" s="65"/>
      <c r="Q55" s="65"/>
    </row>
    <row r="56" ht="15.75" customHeight="1">
      <c r="A56" s="68" t="s">
        <v>83</v>
      </c>
      <c r="B56" s="68" t="s">
        <v>84</v>
      </c>
      <c r="C56" s="63"/>
      <c r="D56" s="63"/>
      <c r="E56" s="66"/>
      <c r="F56" s="66"/>
      <c r="G56" s="66"/>
      <c r="J56" s="66"/>
      <c r="K56" s="63"/>
      <c r="L56" s="67"/>
      <c r="M56" s="50" t="s">
        <v>85</v>
      </c>
      <c r="N56" s="66"/>
      <c r="O56" s="65"/>
      <c r="P56" s="65"/>
      <c r="Q56" s="65"/>
    </row>
    <row r="57" ht="15.75" customHeight="1">
      <c r="A57" s="68" t="s">
        <v>83</v>
      </c>
      <c r="B57" s="68" t="s">
        <v>86</v>
      </c>
      <c r="C57" s="63"/>
      <c r="D57" s="63"/>
      <c r="E57" s="66"/>
      <c r="F57" s="66"/>
      <c r="G57" s="66"/>
      <c r="K57" s="63"/>
      <c r="L57" s="67"/>
      <c r="M57" s="50" t="s">
        <v>87</v>
      </c>
      <c r="N57" s="66"/>
      <c r="O57" s="65"/>
      <c r="P57" s="65"/>
      <c r="Q57" s="65"/>
    </row>
    <row r="58" ht="15.75" customHeight="1">
      <c r="A58" s="68" t="s">
        <v>83</v>
      </c>
      <c r="B58" s="68" t="s">
        <v>88</v>
      </c>
      <c r="C58" s="63"/>
      <c r="D58" s="63"/>
      <c r="E58" s="66"/>
      <c r="F58" s="66"/>
      <c r="G58" s="66"/>
      <c r="K58" s="63"/>
      <c r="L58" s="66"/>
      <c r="M58" s="50" t="s">
        <v>89</v>
      </c>
      <c r="N58" s="66"/>
      <c r="O58" s="69"/>
      <c r="P58" s="70"/>
      <c r="Q58" s="70"/>
    </row>
    <row r="59" ht="15.75" customHeight="1">
      <c r="A59" s="68" t="s">
        <v>90</v>
      </c>
      <c r="C59" s="63"/>
      <c r="D59" s="63"/>
      <c r="E59" s="66"/>
      <c r="F59" s="66"/>
      <c r="G59" s="66"/>
      <c r="K59" s="63"/>
      <c r="L59" s="65"/>
      <c r="M59" s="65"/>
      <c r="N59" s="65"/>
      <c r="O59" s="69"/>
      <c r="P59" s="70"/>
      <c r="Q59" s="70"/>
    </row>
    <row r="60" ht="15.75" customHeight="1">
      <c r="B60" s="68"/>
      <c r="C60" s="63"/>
      <c r="D60" s="63"/>
      <c r="E60" s="66"/>
      <c r="F60" s="66"/>
      <c r="G60" s="66"/>
      <c r="K60" s="63"/>
      <c r="L60" s="65"/>
      <c r="M60" s="65"/>
      <c r="N60" s="65"/>
      <c r="O60" s="69"/>
      <c r="P60" s="70"/>
      <c r="Q60" s="70"/>
    </row>
    <row r="61" ht="15.75" customHeight="1">
      <c r="A61" s="68"/>
      <c r="B61" s="66"/>
      <c r="C61" s="66"/>
      <c r="D61" s="66"/>
      <c r="E61" s="66"/>
      <c r="F61" s="66"/>
      <c r="G61" s="66"/>
      <c r="K61" s="66"/>
      <c r="L61" s="65"/>
      <c r="M61" s="65"/>
      <c r="N61" s="65"/>
      <c r="O61" s="69"/>
      <c r="P61" s="70"/>
      <c r="Q61" s="70"/>
    </row>
    <row r="62" ht="15.75" customHeight="1">
      <c r="A62" s="50" t="s">
        <v>91</v>
      </c>
      <c r="B62" s="66"/>
      <c r="C62" s="66"/>
      <c r="D62" s="66"/>
      <c r="E62" s="66"/>
      <c r="F62" s="66"/>
      <c r="G62" s="66"/>
      <c r="H62" s="66"/>
      <c r="J62" s="66"/>
      <c r="K62" s="66"/>
      <c r="L62" s="65"/>
      <c r="M62" s="65"/>
      <c r="N62" s="65"/>
      <c r="O62" s="69"/>
      <c r="P62" s="70"/>
      <c r="Q62" s="70"/>
    </row>
    <row r="63" ht="4.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5"/>
      <c r="M63" s="65"/>
      <c r="N63" s="65"/>
      <c r="O63" s="65"/>
      <c r="P63" s="65"/>
      <c r="Q63" s="65"/>
    </row>
    <row r="64" ht="111.75" customHeight="1">
      <c r="A64" s="71" t="s">
        <v>45</v>
      </c>
      <c r="B64" s="71" t="s">
        <v>46</v>
      </c>
      <c r="C64" s="72" t="s">
        <v>79</v>
      </c>
      <c r="D64" s="73" t="s">
        <v>92</v>
      </c>
      <c r="E64" s="72" t="s">
        <v>90</v>
      </c>
      <c r="F64" s="74" t="s">
        <v>93</v>
      </c>
      <c r="H64" s="75" t="s">
        <v>45</v>
      </c>
      <c r="I64" s="76" t="s">
        <v>46</v>
      </c>
      <c r="J64" s="77" t="s">
        <v>50</v>
      </c>
      <c r="L64" s="78" t="s">
        <v>45</v>
      </c>
      <c r="M64" s="79" t="s">
        <v>94</v>
      </c>
      <c r="N64" s="80" t="s">
        <v>95</v>
      </c>
      <c r="O64" s="81"/>
      <c r="P64" s="81"/>
    </row>
    <row r="65" ht="15.75" customHeight="1">
      <c r="A65" s="82" t="s">
        <v>96</v>
      </c>
      <c r="B65" s="83" t="s">
        <v>97</v>
      </c>
      <c r="C65" s="84">
        <v>13.0</v>
      </c>
      <c r="D65" s="85"/>
      <c r="E65" s="86"/>
      <c r="F65" s="87">
        <f t="shared" ref="F65:F82" si="3">+E65+D65+C65</f>
        <v>13</v>
      </c>
      <c r="H65" s="88" t="s">
        <v>96</v>
      </c>
      <c r="I65" s="89" t="s">
        <v>97</v>
      </c>
      <c r="J65" s="90">
        <v>7.0</v>
      </c>
      <c r="L65" s="88" t="s">
        <v>96</v>
      </c>
      <c r="M65" s="79"/>
      <c r="N65" s="91"/>
      <c r="O65" s="81">
        <v>13.75</v>
      </c>
      <c r="P65" s="48">
        <f t="shared" ref="P65:P77" si="4">+O65*N65</f>
        <v>0</v>
      </c>
    </row>
    <row r="66" ht="15.75" customHeight="1">
      <c r="A66" s="92" t="s">
        <v>98</v>
      </c>
      <c r="B66" s="93" t="s">
        <v>97</v>
      </c>
      <c r="C66" s="94"/>
      <c r="D66" s="95"/>
      <c r="E66" s="81"/>
      <c r="F66" s="87">
        <f t="shared" si="3"/>
        <v>0</v>
      </c>
      <c r="H66" s="96" t="s">
        <v>98</v>
      </c>
      <c r="I66" s="89" t="s">
        <v>97</v>
      </c>
      <c r="J66" s="90"/>
      <c r="L66" s="96" t="s">
        <v>98</v>
      </c>
      <c r="M66" s="79"/>
      <c r="N66" s="91"/>
      <c r="O66" s="81">
        <v>13.75</v>
      </c>
      <c r="P66" s="48">
        <f t="shared" si="4"/>
        <v>0</v>
      </c>
    </row>
    <row r="67" ht="15.75" customHeight="1">
      <c r="A67" s="92" t="s">
        <v>99</v>
      </c>
      <c r="B67" s="83" t="s">
        <v>100</v>
      </c>
      <c r="C67" s="94"/>
      <c r="D67" s="95"/>
      <c r="E67" s="81"/>
      <c r="F67" s="87">
        <f t="shared" si="3"/>
        <v>0</v>
      </c>
      <c r="H67" s="96" t="s">
        <v>99</v>
      </c>
      <c r="I67" s="97" t="s">
        <v>100</v>
      </c>
      <c r="J67" s="90"/>
      <c r="L67" s="96" t="s">
        <v>99</v>
      </c>
      <c r="M67" s="79"/>
      <c r="N67" s="91"/>
      <c r="O67" s="81">
        <v>13.75</v>
      </c>
      <c r="P67" s="48">
        <f t="shared" si="4"/>
        <v>0</v>
      </c>
    </row>
    <row r="68" ht="15.75" customHeight="1">
      <c r="A68" s="82" t="s">
        <v>101</v>
      </c>
      <c r="B68" s="93" t="s">
        <v>97</v>
      </c>
      <c r="C68" s="94">
        <v>13.0</v>
      </c>
      <c r="D68" s="95"/>
      <c r="E68" s="81"/>
      <c r="F68" s="87">
        <f t="shared" si="3"/>
        <v>13</v>
      </c>
      <c r="H68" s="88" t="s">
        <v>101</v>
      </c>
      <c r="I68" s="89" t="s">
        <v>97</v>
      </c>
      <c r="J68" s="90">
        <v>7.0</v>
      </c>
      <c r="L68" s="88" t="s">
        <v>101</v>
      </c>
      <c r="M68" s="79"/>
      <c r="N68" s="91"/>
      <c r="O68" s="81">
        <v>13.75</v>
      </c>
      <c r="P68" s="48">
        <f t="shared" si="4"/>
        <v>0</v>
      </c>
    </row>
    <row r="69" ht="15.75" customHeight="1">
      <c r="A69" s="82" t="s">
        <v>102</v>
      </c>
      <c r="B69" s="83" t="s">
        <v>103</v>
      </c>
      <c r="C69" s="94">
        <v>13.0</v>
      </c>
      <c r="D69" s="95"/>
      <c r="E69" s="81"/>
      <c r="F69" s="87">
        <f t="shared" si="3"/>
        <v>13</v>
      </c>
      <c r="H69" s="88" t="s">
        <v>102</v>
      </c>
      <c r="I69" s="97" t="s">
        <v>103</v>
      </c>
      <c r="J69" s="90">
        <v>6.0</v>
      </c>
      <c r="L69" s="88" t="s">
        <v>102</v>
      </c>
      <c r="M69" s="79"/>
      <c r="N69" s="91"/>
      <c r="O69" s="81">
        <v>13.75</v>
      </c>
      <c r="P69" s="48">
        <f t="shared" si="4"/>
        <v>0</v>
      </c>
    </row>
    <row r="70" ht="15.75" customHeight="1">
      <c r="A70" s="92" t="s">
        <v>104</v>
      </c>
      <c r="B70" s="93" t="s">
        <v>97</v>
      </c>
      <c r="C70" s="94"/>
      <c r="D70" s="95"/>
      <c r="E70" s="81"/>
      <c r="F70" s="87">
        <f t="shared" si="3"/>
        <v>0</v>
      </c>
      <c r="H70" s="96" t="s">
        <v>104</v>
      </c>
      <c r="I70" s="89" t="s">
        <v>97</v>
      </c>
      <c r="J70" s="90"/>
      <c r="L70" s="96" t="s">
        <v>104</v>
      </c>
      <c r="M70" s="79"/>
      <c r="N70" s="91"/>
      <c r="O70" s="81">
        <v>13.75</v>
      </c>
      <c r="P70" s="48">
        <f t="shared" si="4"/>
        <v>0</v>
      </c>
    </row>
    <row r="71" ht="15.75" customHeight="1">
      <c r="A71" s="92" t="s">
        <v>105</v>
      </c>
      <c r="B71" s="93" t="s">
        <v>97</v>
      </c>
      <c r="C71" s="94"/>
      <c r="D71" s="95"/>
      <c r="E71" s="81"/>
      <c r="F71" s="87">
        <f t="shared" si="3"/>
        <v>0</v>
      </c>
      <c r="H71" s="96" t="s">
        <v>105</v>
      </c>
      <c r="I71" s="89" t="s">
        <v>97</v>
      </c>
      <c r="J71" s="90"/>
      <c r="L71" s="96" t="s">
        <v>105</v>
      </c>
      <c r="M71" s="79" t="s">
        <v>106</v>
      </c>
      <c r="N71" s="98">
        <v>32.0</v>
      </c>
      <c r="O71" s="81">
        <v>13.75</v>
      </c>
      <c r="P71" s="48">
        <f t="shared" si="4"/>
        <v>440</v>
      </c>
    </row>
    <row r="72" ht="15.75" customHeight="1">
      <c r="A72" s="92" t="s">
        <v>107</v>
      </c>
      <c r="B72" s="93" t="s">
        <v>97</v>
      </c>
      <c r="C72" s="94"/>
      <c r="D72" s="95"/>
      <c r="E72" s="81"/>
      <c r="F72" s="87">
        <f t="shared" si="3"/>
        <v>0</v>
      </c>
      <c r="H72" s="96" t="s">
        <v>107</v>
      </c>
      <c r="I72" s="89" t="s">
        <v>97</v>
      </c>
      <c r="J72" s="90"/>
      <c r="L72" s="96" t="s">
        <v>107</v>
      </c>
      <c r="M72" s="79"/>
      <c r="N72" s="80"/>
      <c r="O72" s="81">
        <v>13.75</v>
      </c>
      <c r="P72" s="48">
        <f t="shared" si="4"/>
        <v>0</v>
      </c>
    </row>
    <row r="73" ht="15.75" customHeight="1">
      <c r="A73" s="92" t="s">
        <v>108</v>
      </c>
      <c r="B73" s="93" t="s">
        <v>97</v>
      </c>
      <c r="C73" s="94"/>
      <c r="D73" s="95">
        <v>25.0</v>
      </c>
      <c r="E73" s="81"/>
      <c r="F73" s="87">
        <f t="shared" si="3"/>
        <v>25</v>
      </c>
      <c r="H73" s="96" t="s">
        <v>108</v>
      </c>
      <c r="I73" s="89" t="s">
        <v>97</v>
      </c>
      <c r="J73" s="90"/>
      <c r="L73" s="96" t="s">
        <v>108</v>
      </c>
      <c r="M73" s="79">
        <v>1.0</v>
      </c>
      <c r="N73" s="98">
        <v>12.0</v>
      </c>
      <c r="O73" s="81">
        <v>13.75</v>
      </c>
      <c r="P73" s="48">
        <f t="shared" si="4"/>
        <v>165</v>
      </c>
    </row>
    <row r="74" ht="15.75" customHeight="1">
      <c r="A74" s="99" t="s">
        <v>109</v>
      </c>
      <c r="B74" s="93" t="s">
        <v>110</v>
      </c>
      <c r="C74" s="94"/>
      <c r="D74" s="95"/>
      <c r="E74" s="81"/>
      <c r="F74" s="87">
        <f t="shared" si="3"/>
        <v>0</v>
      </c>
      <c r="H74" s="96" t="s">
        <v>109</v>
      </c>
      <c r="I74" s="89" t="s">
        <v>110</v>
      </c>
      <c r="J74" s="90"/>
      <c r="L74" s="96" t="s">
        <v>109</v>
      </c>
      <c r="M74" s="79"/>
      <c r="N74" s="80"/>
      <c r="O74" s="81">
        <v>13.75</v>
      </c>
      <c r="P74" s="48">
        <f t="shared" si="4"/>
        <v>0</v>
      </c>
    </row>
    <row r="75" ht="15.75" customHeight="1">
      <c r="A75" s="82" t="s">
        <v>111</v>
      </c>
      <c r="B75" s="93" t="s">
        <v>97</v>
      </c>
      <c r="C75" s="94">
        <v>13.0</v>
      </c>
      <c r="D75" s="95"/>
      <c r="E75" s="81"/>
      <c r="F75" s="87">
        <f t="shared" si="3"/>
        <v>13</v>
      </c>
      <c r="H75" s="88" t="s">
        <v>111</v>
      </c>
      <c r="I75" s="89" t="s">
        <v>97</v>
      </c>
      <c r="J75" s="90">
        <v>7.0</v>
      </c>
      <c r="L75" s="88" t="s">
        <v>111</v>
      </c>
      <c r="M75" s="79"/>
      <c r="N75" s="80"/>
      <c r="O75" s="81">
        <v>13.75</v>
      </c>
      <c r="P75" s="48">
        <f t="shared" si="4"/>
        <v>0</v>
      </c>
    </row>
    <row r="76" ht="15.75" customHeight="1">
      <c r="A76" s="82" t="s">
        <v>112</v>
      </c>
      <c r="B76" s="93" t="s">
        <v>97</v>
      </c>
      <c r="C76" s="94">
        <v>13.0</v>
      </c>
      <c r="D76" s="95">
        <v>25.0</v>
      </c>
      <c r="E76" s="81"/>
      <c r="F76" s="87">
        <f t="shared" si="3"/>
        <v>38</v>
      </c>
      <c r="H76" s="88" t="s">
        <v>112</v>
      </c>
      <c r="I76" s="89" t="s">
        <v>97</v>
      </c>
      <c r="J76" s="90">
        <v>7.0</v>
      </c>
      <c r="L76" s="88" t="s">
        <v>112</v>
      </c>
      <c r="M76" s="79" t="s">
        <v>113</v>
      </c>
      <c r="N76" s="98">
        <v>16.0</v>
      </c>
      <c r="O76" s="81">
        <v>13.75</v>
      </c>
      <c r="P76" s="48">
        <f t="shared" si="4"/>
        <v>220</v>
      </c>
    </row>
    <row r="77" ht="15.75" customHeight="1">
      <c r="A77" s="100" t="s">
        <v>114</v>
      </c>
      <c r="B77" s="83" t="s">
        <v>115</v>
      </c>
      <c r="C77" s="94">
        <v>13.0</v>
      </c>
      <c r="D77" s="95">
        <v>25.0</v>
      </c>
      <c r="E77" s="81"/>
      <c r="F77" s="87">
        <f t="shared" si="3"/>
        <v>38</v>
      </c>
      <c r="H77" s="88" t="s">
        <v>114</v>
      </c>
      <c r="I77" s="97" t="s">
        <v>115</v>
      </c>
      <c r="J77" s="90">
        <v>7.0</v>
      </c>
      <c r="L77" s="88" t="s">
        <v>114</v>
      </c>
      <c r="M77" s="79">
        <v>1.0</v>
      </c>
      <c r="N77" s="98">
        <v>12.0</v>
      </c>
      <c r="O77" s="81">
        <v>13.75</v>
      </c>
      <c r="P77" s="48">
        <f t="shared" si="4"/>
        <v>165</v>
      </c>
    </row>
    <row r="78" ht="15.75" customHeight="1">
      <c r="A78" s="100" t="s">
        <v>116</v>
      </c>
      <c r="B78" s="83" t="s">
        <v>103</v>
      </c>
      <c r="C78" s="94">
        <v>13.0</v>
      </c>
      <c r="D78" s="95"/>
      <c r="E78" s="81"/>
      <c r="F78" s="87">
        <f t="shared" si="3"/>
        <v>13</v>
      </c>
      <c r="H78" s="88" t="s">
        <v>116</v>
      </c>
      <c r="I78" s="97" t="s">
        <v>103</v>
      </c>
      <c r="J78" s="90">
        <v>6.0</v>
      </c>
      <c r="L78" s="88" t="s">
        <v>116</v>
      </c>
      <c r="M78" s="79"/>
      <c r="N78" s="80"/>
      <c r="O78" s="81"/>
      <c r="P78" s="48"/>
    </row>
    <row r="79" ht="15.75" customHeight="1">
      <c r="A79" s="101" t="s">
        <v>117</v>
      </c>
      <c r="B79" s="93" t="s">
        <v>97</v>
      </c>
      <c r="C79" s="94"/>
      <c r="D79" s="95">
        <v>25.0</v>
      </c>
      <c r="E79" s="81"/>
      <c r="F79" s="87">
        <f t="shared" si="3"/>
        <v>25</v>
      </c>
      <c r="H79" s="96" t="s">
        <v>117</v>
      </c>
      <c r="I79" s="89" t="s">
        <v>97</v>
      </c>
      <c r="J79" s="90"/>
      <c r="L79" s="96" t="s">
        <v>117</v>
      </c>
      <c r="M79" s="79" t="s">
        <v>118</v>
      </c>
      <c r="N79" s="98">
        <v>16.0</v>
      </c>
      <c r="O79" s="81">
        <v>13.75</v>
      </c>
      <c r="P79" s="48">
        <f t="shared" ref="P79:P81" si="5">+O79*N79</f>
        <v>220</v>
      </c>
    </row>
    <row r="80" ht="15.75" customHeight="1">
      <c r="A80" s="102" t="s">
        <v>119</v>
      </c>
      <c r="B80" s="93" t="s">
        <v>97</v>
      </c>
      <c r="C80" s="94">
        <v>13.0</v>
      </c>
      <c r="D80" s="95">
        <v>4.0</v>
      </c>
      <c r="E80" s="81"/>
      <c r="F80" s="87">
        <f t="shared" si="3"/>
        <v>17</v>
      </c>
      <c r="H80" s="103" t="s">
        <v>119</v>
      </c>
      <c r="I80" s="89" t="s">
        <v>97</v>
      </c>
      <c r="J80" s="90">
        <v>7.0</v>
      </c>
      <c r="L80" s="103" t="s">
        <v>119</v>
      </c>
      <c r="M80" s="79"/>
      <c r="N80" s="80"/>
      <c r="O80" s="81">
        <v>13.75</v>
      </c>
      <c r="P80" s="48">
        <f t="shared" si="5"/>
        <v>0</v>
      </c>
    </row>
    <row r="81" ht="15.75" customHeight="1">
      <c r="A81" s="102" t="s">
        <v>120</v>
      </c>
      <c r="B81" s="93" t="s">
        <v>97</v>
      </c>
      <c r="C81" s="94">
        <v>13.0</v>
      </c>
      <c r="D81" s="95"/>
      <c r="E81" s="81"/>
      <c r="F81" s="87">
        <f t="shared" si="3"/>
        <v>13</v>
      </c>
      <c r="H81" s="103" t="s">
        <v>120</v>
      </c>
      <c r="I81" s="89" t="s">
        <v>97</v>
      </c>
      <c r="J81" s="104">
        <v>7.0</v>
      </c>
      <c r="L81" s="103" t="s">
        <v>120</v>
      </c>
      <c r="M81" s="79"/>
      <c r="N81" s="105"/>
      <c r="O81" s="106">
        <v>13.75</v>
      </c>
      <c r="P81" s="107">
        <f t="shared" si="5"/>
        <v>0</v>
      </c>
    </row>
    <row r="82" ht="15.75" customHeight="1">
      <c r="A82" s="108" t="s">
        <v>121</v>
      </c>
      <c r="B82" s="109"/>
      <c r="C82" s="110">
        <f t="shared" ref="C82:D82" si="6">SUM(C65:C81)</f>
        <v>117</v>
      </c>
      <c r="D82" s="111">
        <f t="shared" si="6"/>
        <v>104</v>
      </c>
      <c r="E82" s="112">
        <v>211.0</v>
      </c>
      <c r="F82" s="113">
        <f t="shared" si="3"/>
        <v>432</v>
      </c>
      <c r="H82" s="114" t="s">
        <v>121</v>
      </c>
      <c r="I82" s="115"/>
      <c r="J82" s="116">
        <f>SUM(J65:J81)</f>
        <v>61</v>
      </c>
      <c r="L82" s="114" t="s">
        <v>121</v>
      </c>
      <c r="M82" s="117"/>
      <c r="N82" s="79">
        <f>SUM(N65:N81)</f>
        <v>88</v>
      </c>
      <c r="O82" s="79"/>
      <c r="P82" s="118">
        <f>SUM(P65:P81)</f>
        <v>1210</v>
      </c>
    </row>
    <row r="83" ht="15.75" customHeight="1">
      <c r="A83" s="66"/>
      <c r="B83" s="60"/>
      <c r="C83" s="119"/>
      <c r="D83" s="63"/>
      <c r="H83" s="50"/>
      <c r="J83" s="66"/>
      <c r="M83" s="66"/>
      <c r="N83" s="50"/>
      <c r="O83" s="66"/>
      <c r="P83" s="51"/>
      <c r="Q83" s="65"/>
    </row>
    <row r="84" ht="15.75" customHeight="1">
      <c r="A84" s="66"/>
      <c r="B84" s="119" t="s">
        <v>73</v>
      </c>
      <c r="C84" s="120">
        <f>F8+F14</f>
        <v>432</v>
      </c>
      <c r="D84" s="121"/>
      <c r="H84" s="66"/>
      <c r="I84" s="66" t="s">
        <v>122</v>
      </c>
      <c r="J84" s="81">
        <f>F19</f>
        <v>61</v>
      </c>
      <c r="M84" s="66" t="s">
        <v>122</v>
      </c>
      <c r="N84" s="50">
        <f>F24</f>
        <v>88</v>
      </c>
      <c r="O84" s="66"/>
      <c r="P84" s="51"/>
      <c r="Q84" s="65"/>
    </row>
    <row r="85" ht="15.75" customHeight="1">
      <c r="A85" s="66"/>
      <c r="B85" s="50"/>
      <c r="C85" s="66"/>
      <c r="D85" s="66"/>
      <c r="E85" s="66"/>
      <c r="F85" s="66"/>
      <c r="G85" s="66"/>
      <c r="H85" s="66"/>
      <c r="I85" s="66"/>
      <c r="J85" s="66"/>
      <c r="K85" s="66"/>
    </row>
    <row r="86" ht="15.75" customHeight="1">
      <c r="A86" s="4"/>
      <c r="B86" s="4"/>
      <c r="C86" s="4"/>
      <c r="F86" s="4"/>
      <c r="G86" s="66"/>
      <c r="H86" s="66"/>
      <c r="I86" s="66"/>
      <c r="J86" s="66"/>
      <c r="K86" s="66"/>
    </row>
    <row r="87" ht="15.75" customHeight="1">
      <c r="B87" s="4"/>
      <c r="C87" s="4"/>
      <c r="G87" s="66"/>
      <c r="H87" s="66"/>
      <c r="I87" s="66"/>
      <c r="J87" s="66"/>
      <c r="K87" s="66"/>
    </row>
    <row r="88" ht="15.75" customHeight="1">
      <c r="A88" s="4"/>
      <c r="B88" s="4"/>
      <c r="C88" s="4"/>
    </row>
    <row r="89" ht="15.75" customHeight="1">
      <c r="A89" s="16"/>
      <c r="B89" s="4"/>
      <c r="C89" s="4"/>
      <c r="D89" s="7"/>
      <c r="E89" s="7"/>
      <c r="F89" s="7"/>
      <c r="L89" s="7"/>
      <c r="M89" s="7"/>
    </row>
    <row r="90" ht="15.75" customHeight="1">
      <c r="A90" s="7"/>
      <c r="B90" s="4"/>
      <c r="C90" s="4"/>
      <c r="D90" s="7"/>
      <c r="E90" s="7"/>
      <c r="F90" s="7"/>
      <c r="L90" s="7"/>
      <c r="M90" s="7"/>
    </row>
    <row r="91" ht="15.75" customHeight="1">
      <c r="A91" s="7"/>
      <c r="B91" s="4"/>
      <c r="C91" s="4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ht="15.75" customHeight="1">
      <c r="A92" s="7"/>
      <c r="B92" s="4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ht="15.75" customHeight="1">
      <c r="A93" s="7"/>
      <c r="B93" s="4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ht="15.75" customHeight="1">
      <c r="A94" s="7"/>
      <c r="B94" s="4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ht="15.75" customHeight="1">
      <c r="A95" s="7"/>
      <c r="B95" s="4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ht="15.75" customHeight="1">
      <c r="A96" s="7"/>
      <c r="B96" s="4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ht="15.75" customHeight="1">
      <c r="G97" s="7"/>
      <c r="H97" s="7"/>
      <c r="I97" s="7"/>
      <c r="J97" s="7"/>
      <c r="K97" s="7"/>
    </row>
    <row r="98" ht="15.75" customHeight="1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ht="15.75" customHeight="1">
      <c r="B99" s="7"/>
      <c r="C99" s="7"/>
      <c r="D99" s="122"/>
      <c r="E99" s="122"/>
      <c r="F99" s="122"/>
      <c r="L99" s="122"/>
      <c r="M99" s="122"/>
    </row>
    <row r="100" ht="15.75" customHeight="1">
      <c r="G100" s="7"/>
      <c r="H100" s="7"/>
      <c r="I100" s="7"/>
      <c r="J100" s="7"/>
      <c r="K100" s="7"/>
    </row>
    <row r="101" ht="15.75" customHeight="1">
      <c r="B101" s="7"/>
      <c r="C101" s="7"/>
      <c r="D101" s="7"/>
      <c r="E101" s="7"/>
      <c r="F101" s="7"/>
      <c r="G101" s="122"/>
      <c r="H101" s="122"/>
      <c r="I101" s="122"/>
      <c r="J101" s="122"/>
      <c r="K101" s="122"/>
      <c r="L101" s="7"/>
      <c r="M101" s="7"/>
    </row>
    <row r="102" ht="15.75" customHeight="1"/>
    <row r="103" ht="15.75" customHeight="1">
      <c r="G103" s="7"/>
      <c r="H103" s="7"/>
      <c r="I103" s="7"/>
      <c r="J103" s="7"/>
      <c r="K103" s="7"/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1">
    <mergeCell ref="C84:D84"/>
  </mergeCells>
  <printOptions/>
  <pageMargins bottom="0.75" footer="0.0" header="0.0" left="0.7" right="0.7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2020-12-10T06:37:02Z</dcterms:created>
  <dc:creator>Federico Casà</dc:creator>
</cp:coreProperties>
</file>